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ilam\Documents\KAUST\Lab Ventilation\"/>
    </mc:Choice>
  </mc:AlternateContent>
  <bookViews>
    <workbookView xWindow="0" yWindow="0" windowWidth="38400" windowHeight="16956"/>
  </bookViews>
  <sheets>
    <sheet name="Concentration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2" l="1"/>
  <c r="B49" i="2" l="1"/>
  <c r="B48" i="2"/>
  <c r="B50" i="2" l="1"/>
  <c r="B47" i="2"/>
  <c r="B51" i="2" l="1"/>
  <c r="B52" i="2" s="1"/>
</calcChain>
</file>

<file path=xl/sharedStrings.xml><?xml version="1.0" encoding="utf-8"?>
<sst xmlns="http://schemas.openxmlformats.org/spreadsheetml/2006/main" count="95" uniqueCount="83">
  <si>
    <t>g/mol</t>
  </si>
  <si>
    <t>ppm</t>
  </si>
  <si>
    <t>ml/min</t>
  </si>
  <si>
    <t>l/s</t>
  </si>
  <si>
    <t>Air molar mass</t>
  </si>
  <si>
    <t>Units</t>
  </si>
  <si>
    <t>moles/s</t>
  </si>
  <si>
    <t>Ammonia</t>
  </si>
  <si>
    <t>In volume</t>
  </si>
  <si>
    <t>5 to 50</t>
  </si>
  <si>
    <t>Ventilation Design</t>
  </si>
  <si>
    <t>L/s</t>
  </si>
  <si>
    <t>%</t>
  </si>
  <si>
    <t>Chemical flow in the system</t>
  </si>
  <si>
    <t>Total flow</t>
  </si>
  <si>
    <t>Chemical  Molar volume</t>
  </si>
  <si>
    <t>Concentration of chemical at the exhaust</t>
  </si>
  <si>
    <t>Value</t>
  </si>
  <si>
    <t>Note</t>
  </si>
  <si>
    <t>Ventilation chemical concentration calculator</t>
  </si>
  <si>
    <t>Enter Chemical Name</t>
  </si>
  <si>
    <t>Enter IDLH for reference from SDS</t>
  </si>
  <si>
    <t>Enter range for reference from SDS</t>
  </si>
  <si>
    <t>Is the concentration of the chemical back in the supply  higher than the TLV?</t>
  </si>
  <si>
    <t>Conversion to liter/second</t>
  </si>
  <si>
    <t>Concentration of chemical at supply with 5% cross leak</t>
  </si>
  <si>
    <t>Pure gas release, no gas mixtures for simplification of calculation.</t>
  </si>
  <si>
    <t>Release of one gas at a certain time in any location of the exhaust ducts (fume hood, enclosure, lab exhaust point)</t>
  </si>
  <si>
    <t>Gas flow release plus exhaust air flow</t>
  </si>
  <si>
    <t>Molar volumen of chemical exhausted</t>
  </si>
  <si>
    <t>Air molar flow rate</t>
  </si>
  <si>
    <t>Total molar flow rate</t>
  </si>
  <si>
    <t>TLVs are the maximum average airborne concentration of a hazardous material to which healthy adult workers can be exposed during an 8-hour workday and 40-hour workweek—over a working lifetime—without experiencing significant adverse health effects.</t>
  </si>
  <si>
    <t>(Enter values in gray cells)</t>
  </si>
  <si>
    <t>What is the released Chemical Molecular weight?</t>
  </si>
  <si>
    <t>What is the flow rate of the released chemical?</t>
  </si>
  <si>
    <t>What is the expansion rate liquid to gas?</t>
  </si>
  <si>
    <t>What is the released chemical IDLH?</t>
  </si>
  <si>
    <t>What is the released chemical TLV?</t>
  </si>
  <si>
    <t>What is the released chemical Odor Threshold?</t>
  </si>
  <si>
    <t>What is the name of the released chemical?</t>
  </si>
  <si>
    <t>Ideal gas, approximately 22.71 L/mol at NTP</t>
  </si>
  <si>
    <t>1. Ventilation Design Constants</t>
  </si>
  <si>
    <t>This tool is a quick chemical concentration calculator to estimate the concentration of chemicals in the ventilation system after high dilution in the exhaust system and with 5% max cross leakage from the energy wheel. Consult hse@kaust.edu.sa for further questions or inquiries.</t>
  </si>
  <si>
    <t>Fixed Values no need to change these parameters</t>
  </si>
  <si>
    <t>Estimated Value of 5 air handling units in operation for supply air per lab zone.</t>
  </si>
  <si>
    <t>Air molar mass in g per mol</t>
  </si>
  <si>
    <t>No need to change these values</t>
  </si>
  <si>
    <t>Idel gas</t>
  </si>
  <si>
    <t>Enter experiment and chemical values here</t>
  </si>
  <si>
    <t>Compare final concentration with chemical TLV</t>
  </si>
  <si>
    <t>No heating involved in the experiment</t>
  </si>
  <si>
    <t>No chemical reactions, simple model assuming realease of 1 chemical at a time.</t>
  </si>
  <si>
    <t>21 C release temperature</t>
  </si>
  <si>
    <t>1 atm release pressure</t>
  </si>
  <si>
    <t>Enter TLV for reference from SDS (Required)</t>
  </si>
  <si>
    <t>Enter chemical molecular weight data in gram per mol (Required)</t>
  </si>
  <si>
    <t>Enter volumetric flow value in ml/min (Required)</t>
  </si>
  <si>
    <t>Enter expansion ratio if applicable, depending on the liquid to gas expantion rate for each chemical. (Usually value 1 unless liquified gases or cryogens)</t>
  </si>
  <si>
    <t>Worst case scenario with 5% cross leakage. Typical energy wheel cross leakage is 0.05%</t>
  </si>
  <si>
    <t>Maximum Capacity</t>
  </si>
  <si>
    <t>Operational Settings</t>
  </si>
  <si>
    <t>Calculation Value</t>
  </si>
  <si>
    <t>Safety Margin</t>
  </si>
  <si>
    <t xml:space="preserve">5 Air Handling Units in operation for each lab zone
</t>
  </si>
  <si>
    <t>Maximum cross leakage at the energy wheel.</t>
  </si>
  <si>
    <r>
      <rPr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Building Exhaust with 5 Air Handling units (AHU)</t>
    </r>
  </si>
  <si>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Building air Supply with 5 AHU in operation</t>
    </r>
  </si>
  <si>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Max Cross Leakage</t>
    </r>
  </si>
  <si>
    <r>
      <rPr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Building Exhaust Capacity (L/s)</t>
    </r>
  </si>
  <si>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Building Supply Capacity (L/s)</t>
    </r>
  </si>
  <si>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Maximum Allowable Percentage Cross Leakage (%)</t>
    </r>
  </si>
  <si>
    <t>Fill the values in gray cells in section 4</t>
  </si>
  <si>
    <t xml:space="preserve">3. Constants and model assumptions </t>
  </si>
  <si>
    <t>4. Chemical Properties and Occupational limits</t>
  </si>
  <si>
    <t>5. Calculation</t>
  </si>
  <si>
    <t>Revision date: 10/06/24 Always download the latest version from HSE website</t>
  </si>
  <si>
    <t>Is the concentration of the chemical back in the supply higher than odor threshold despite being lower than TLV?</t>
  </si>
  <si>
    <t>If yes, you are likely to continue smelling the chemical but the calculation has establish safe use.</t>
  </si>
  <si>
    <t>Result to show in cell B52</t>
  </si>
  <si>
    <t>NOTE: ACGIH's TLV values are used as reference instead of NIOSH's REL. ACGIH adheres to more conservative values in comparison with NIOSH RELs.</t>
  </si>
  <si>
    <t>Section 1,2 and 3 are ventilation design values,  safety margins, constants and model assumptions.</t>
  </si>
  <si>
    <t>2. Built in safety margins per 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</si>
</sst>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u/>
      <sz val="22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22"/>
      <color rgb="FF0070C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NumberFormat="1" applyFill="1" applyBorder="1" applyAlignment="1">
      <alignment horizontal="right"/>
    </xf>
    <xf numFmtId="0" fontId="8" fillId="3" borderId="1" xfId="0" applyFon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11" fillId="4" borderId="0" xfId="0" applyFont="1" applyFill="1"/>
    <xf numFmtId="0" fontId="3" fillId="5" borderId="0" xfId="0" applyFont="1" applyFill="1"/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0" xfId="0" applyFont="1" applyFill="1"/>
    <xf numFmtId="0" fontId="13" fillId="4" borderId="0" xfId="0" applyFont="1" applyFill="1"/>
    <xf numFmtId="0" fontId="9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164" fontId="0" fillId="2" borderId="1" xfId="0" applyNumberFormat="1" applyFill="1" applyBorder="1"/>
    <xf numFmtId="43" fontId="0" fillId="2" borderId="1" xfId="0" applyNumberFormat="1" applyFill="1" applyBorder="1"/>
    <xf numFmtId="9" fontId="0" fillId="2" borderId="1" xfId="2" applyNumberFormat="1" applyFont="1" applyFill="1" applyBorder="1"/>
    <xf numFmtId="0" fontId="15" fillId="2" borderId="0" xfId="0" applyFont="1" applyFill="1"/>
    <xf numFmtId="0" fontId="9" fillId="2" borderId="1" xfId="0" applyFont="1" applyFill="1" applyBorder="1"/>
    <xf numFmtId="0" fontId="10" fillId="2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9" fontId="0" fillId="2" borderId="1" xfId="0" applyNumberFormat="1" applyFill="1" applyBorder="1" applyAlignment="1">
      <alignment horizontal="left"/>
    </xf>
    <xf numFmtId="0" fontId="0" fillId="2" borderId="1" xfId="1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2" fontId="5" fillId="6" borderId="1" xfId="0" applyNumberFormat="1" applyFont="1" applyFill="1" applyBorder="1"/>
    <xf numFmtId="0" fontId="16" fillId="2" borderId="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120650</xdr:rowOff>
    </xdr:to>
    <xdr:sp macro="" textlink="">
      <xdr:nvSpPr>
        <xdr:cNvPr id="2" name="AutoShape 1" descr="3-1-0"/>
        <xdr:cNvSpPr>
          <a:spLocks noChangeAspect="1" noChangeArrowheads="1"/>
        </xdr:cNvSpPr>
      </xdr:nvSpPr>
      <xdr:spPr bwMode="auto">
        <a:xfrm>
          <a:off x="609600" y="3771900"/>
          <a:ext cx="3048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213360</xdr:colOff>
      <xdr:row>56</xdr:row>
      <xdr:rowOff>0</xdr:rowOff>
    </xdr:from>
    <xdr:to>
      <xdr:col>4</xdr:col>
      <xdr:colOff>1376292</xdr:colOff>
      <xdr:row>78</xdr:row>
      <xdr:rowOff>174622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380" y="12550140"/>
          <a:ext cx="8180952" cy="51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zoomScaleNormal="100" workbookViewId="0">
      <selection activeCell="A6" sqref="A6"/>
    </sheetView>
  </sheetViews>
  <sheetFormatPr defaultRowHeight="14.4" x14ac:dyDescent="0.3"/>
  <cols>
    <col min="1" max="1" width="63.44140625" style="1" customWidth="1"/>
    <col min="2" max="2" width="18.33203125" style="1" customWidth="1"/>
    <col min="3" max="3" width="18.88671875" style="1" customWidth="1"/>
    <col min="4" max="4" width="65.109375" style="1" customWidth="1"/>
    <col min="5" max="5" width="62.44140625" style="1" bestFit="1" customWidth="1"/>
    <col min="6" max="16384" width="8.88671875" style="1"/>
  </cols>
  <sheetData>
    <row r="1" spans="1:5" ht="28.8" x14ac:dyDescent="0.55000000000000004">
      <c r="A1" s="20" t="s">
        <v>19</v>
      </c>
      <c r="D1" s="30" t="s">
        <v>76</v>
      </c>
    </row>
    <row r="2" spans="1:5" ht="21" customHeight="1" x14ac:dyDescent="0.55000000000000004">
      <c r="A2" s="8"/>
    </row>
    <row r="3" spans="1:5" ht="28.8" customHeight="1" x14ac:dyDescent="0.3">
      <c r="A3" s="32" t="s">
        <v>43</v>
      </c>
      <c r="B3" s="32"/>
      <c r="C3" s="32"/>
      <c r="D3" s="32"/>
    </row>
    <row r="4" spans="1:5" x14ac:dyDescent="0.3">
      <c r="A4" s="32" t="s">
        <v>81</v>
      </c>
      <c r="B4" s="32"/>
      <c r="C4" s="32"/>
      <c r="D4" s="32"/>
    </row>
    <row r="5" spans="1:5" ht="13.2" customHeight="1" x14ac:dyDescent="0.3">
      <c r="A5" s="39" t="s">
        <v>72</v>
      </c>
      <c r="B5" s="39"/>
      <c r="C5" s="39"/>
      <c r="D5" s="39"/>
    </row>
    <row r="6" spans="1:5" ht="13.2" customHeight="1" x14ac:dyDescent="0.3">
      <c r="A6" s="23" t="s">
        <v>50</v>
      </c>
      <c r="B6" s="23"/>
      <c r="C6" s="23"/>
      <c r="D6" s="23"/>
    </row>
    <row r="7" spans="1:5" ht="25.8" customHeight="1" x14ac:dyDescent="0.3">
      <c r="A7" s="32" t="s">
        <v>32</v>
      </c>
      <c r="B7" s="32"/>
      <c r="C7" s="32"/>
      <c r="D7" s="32"/>
    </row>
    <row r="8" spans="1:5" ht="13.2" customHeight="1" x14ac:dyDescent="0.3">
      <c r="A8" s="22"/>
      <c r="B8" s="22"/>
      <c r="C8" s="22"/>
      <c r="D8" s="22"/>
    </row>
    <row r="9" spans="1:5" ht="21" x14ac:dyDescent="0.4">
      <c r="A9" s="17" t="s">
        <v>42</v>
      </c>
    </row>
    <row r="10" spans="1:5" ht="21" x14ac:dyDescent="0.4">
      <c r="A10" s="16" t="s">
        <v>44</v>
      </c>
    </row>
    <row r="11" spans="1:5" x14ac:dyDescent="0.3">
      <c r="A11" s="3" t="s">
        <v>10</v>
      </c>
      <c r="B11" s="3" t="s">
        <v>17</v>
      </c>
      <c r="C11" s="3" t="s">
        <v>5</v>
      </c>
      <c r="D11" s="3" t="s">
        <v>18</v>
      </c>
      <c r="E11" s="2"/>
    </row>
    <row r="12" spans="1:5" ht="28.8" x14ac:dyDescent="0.3">
      <c r="A12" s="4" t="s">
        <v>66</v>
      </c>
      <c r="B12" s="11">
        <v>25000</v>
      </c>
      <c r="C12" s="10" t="s">
        <v>11</v>
      </c>
      <c r="D12" s="15" t="s">
        <v>64</v>
      </c>
    </row>
    <row r="13" spans="1:5" x14ac:dyDescent="0.3">
      <c r="A13" s="4" t="s">
        <v>67</v>
      </c>
      <c r="B13" s="11">
        <v>35000</v>
      </c>
      <c r="C13" s="10" t="s">
        <v>11</v>
      </c>
      <c r="D13" s="4" t="s">
        <v>45</v>
      </c>
    </row>
    <row r="14" spans="1:5" x14ac:dyDescent="0.3">
      <c r="A14" s="4" t="s">
        <v>4</v>
      </c>
      <c r="B14" s="12">
        <v>28.97</v>
      </c>
      <c r="C14" s="10" t="s">
        <v>0</v>
      </c>
      <c r="D14" s="4" t="s">
        <v>46</v>
      </c>
    </row>
    <row r="15" spans="1:5" x14ac:dyDescent="0.3">
      <c r="A15" s="4" t="s">
        <v>68</v>
      </c>
      <c r="B15" s="13">
        <v>5</v>
      </c>
      <c r="C15" s="10" t="s">
        <v>12</v>
      </c>
      <c r="D15" s="4" t="s">
        <v>65</v>
      </c>
    </row>
    <row r="18" spans="1:5" ht="21" x14ac:dyDescent="0.4">
      <c r="A18" s="17" t="s">
        <v>82</v>
      </c>
    </row>
    <row r="19" spans="1:5" ht="21" x14ac:dyDescent="0.4">
      <c r="A19" s="16" t="s">
        <v>44</v>
      </c>
    </row>
    <row r="20" spans="1:5" x14ac:dyDescent="0.3">
      <c r="A20" s="4"/>
      <c r="B20" s="3" t="s">
        <v>60</v>
      </c>
      <c r="C20" s="3" t="s">
        <v>61</v>
      </c>
      <c r="D20" s="36" t="s">
        <v>62</v>
      </c>
      <c r="E20" s="36" t="s">
        <v>63</v>
      </c>
    </row>
    <row r="21" spans="1:5" ht="13.8" customHeight="1" x14ac:dyDescent="0.3">
      <c r="A21" s="4" t="s">
        <v>69</v>
      </c>
      <c r="B21" s="35">
        <v>10000</v>
      </c>
      <c r="C21" s="35">
        <v>6000</v>
      </c>
      <c r="D21" s="35">
        <v>5000</v>
      </c>
      <c r="E21" s="35">
        <v>1000</v>
      </c>
    </row>
    <row r="22" spans="1:5" x14ac:dyDescent="0.3">
      <c r="A22" s="4" t="s">
        <v>70</v>
      </c>
      <c r="B22" s="35">
        <v>12000</v>
      </c>
      <c r="C22" s="35">
        <v>8000</v>
      </c>
      <c r="D22" s="35">
        <v>7000</v>
      </c>
      <c r="E22" s="35">
        <v>1000</v>
      </c>
    </row>
    <row r="23" spans="1:5" x14ac:dyDescent="0.3">
      <c r="A23" s="4" t="s">
        <v>71</v>
      </c>
      <c r="B23" s="19">
        <v>5</v>
      </c>
      <c r="C23" s="19">
        <v>3</v>
      </c>
      <c r="D23" s="19">
        <v>5</v>
      </c>
      <c r="E23" s="34">
        <v>0.02</v>
      </c>
    </row>
    <row r="26" spans="1:5" ht="21" x14ac:dyDescent="0.4">
      <c r="A26" s="17" t="s">
        <v>73</v>
      </c>
    </row>
    <row r="27" spans="1:5" ht="21" x14ac:dyDescent="0.4">
      <c r="A27" s="16" t="s">
        <v>47</v>
      </c>
    </row>
    <row r="28" spans="1:5" x14ac:dyDescent="0.3">
      <c r="A28" s="4" t="s">
        <v>41</v>
      </c>
      <c r="B28" s="33" t="s">
        <v>51</v>
      </c>
      <c r="C28" s="33"/>
      <c r="D28" s="33"/>
    </row>
    <row r="29" spans="1:5" x14ac:dyDescent="0.3">
      <c r="A29" s="4" t="s">
        <v>53</v>
      </c>
      <c r="B29" s="33" t="s">
        <v>52</v>
      </c>
      <c r="C29" s="33"/>
      <c r="D29" s="33"/>
    </row>
    <row r="30" spans="1:5" x14ac:dyDescent="0.3">
      <c r="A30" s="4" t="s">
        <v>54</v>
      </c>
      <c r="B30" s="33" t="s">
        <v>27</v>
      </c>
      <c r="C30" s="33"/>
      <c r="D30" s="33"/>
    </row>
    <row r="31" spans="1:5" x14ac:dyDescent="0.3">
      <c r="A31" s="4" t="s">
        <v>26</v>
      </c>
      <c r="B31" s="33" t="s">
        <v>48</v>
      </c>
      <c r="C31" s="33"/>
      <c r="D31" s="33"/>
      <c r="E31" s="18"/>
    </row>
    <row r="33" spans="1:4" ht="21.6" customHeight="1" x14ac:dyDescent="0.4">
      <c r="A33" s="17" t="s">
        <v>74</v>
      </c>
    </row>
    <row r="34" spans="1:4" ht="21.6" customHeight="1" x14ac:dyDescent="0.4">
      <c r="A34" s="21" t="s">
        <v>49</v>
      </c>
    </row>
    <row r="35" spans="1:4" ht="21.6" customHeight="1" x14ac:dyDescent="0.4">
      <c r="A35" s="5"/>
      <c r="B35" s="6" t="s">
        <v>33</v>
      </c>
    </row>
    <row r="36" spans="1:4" x14ac:dyDescent="0.3">
      <c r="A36" s="4" t="s">
        <v>40</v>
      </c>
      <c r="B36" s="14" t="s">
        <v>7</v>
      </c>
      <c r="C36" s="3" t="s">
        <v>5</v>
      </c>
      <c r="D36" s="3" t="s">
        <v>20</v>
      </c>
    </row>
    <row r="37" spans="1:4" ht="15.6" x14ac:dyDescent="0.3">
      <c r="A37" s="4" t="s">
        <v>34</v>
      </c>
      <c r="B37" s="24">
        <v>17.03</v>
      </c>
      <c r="C37" s="4" t="s">
        <v>0</v>
      </c>
      <c r="D37" s="31" t="s">
        <v>56</v>
      </c>
    </row>
    <row r="38" spans="1:4" ht="15.6" x14ac:dyDescent="0.3">
      <c r="A38" s="4" t="s">
        <v>35</v>
      </c>
      <c r="B38" s="24">
        <v>1000</v>
      </c>
      <c r="C38" s="4" t="s">
        <v>2</v>
      </c>
      <c r="D38" s="31" t="s">
        <v>57</v>
      </c>
    </row>
    <row r="39" spans="1:4" ht="32.4" customHeight="1" x14ac:dyDescent="0.3">
      <c r="A39" s="4" t="s">
        <v>36</v>
      </c>
      <c r="B39" s="25">
        <v>850</v>
      </c>
      <c r="C39" s="4" t="s">
        <v>8</v>
      </c>
      <c r="D39" s="37" t="s">
        <v>58</v>
      </c>
    </row>
    <row r="40" spans="1:4" ht="15.6" x14ac:dyDescent="0.3">
      <c r="A40" s="4" t="s">
        <v>37</v>
      </c>
      <c r="B40" s="24">
        <v>300</v>
      </c>
      <c r="C40" s="4" t="s">
        <v>1</v>
      </c>
      <c r="D40" s="31" t="s">
        <v>21</v>
      </c>
    </row>
    <row r="41" spans="1:4" ht="15.6" x14ac:dyDescent="0.3">
      <c r="A41" s="4" t="s">
        <v>38</v>
      </c>
      <c r="B41" s="24">
        <v>25</v>
      </c>
      <c r="C41" s="4" t="s">
        <v>1</v>
      </c>
      <c r="D41" s="31" t="s">
        <v>55</v>
      </c>
    </row>
    <row r="42" spans="1:4" ht="15.6" x14ac:dyDescent="0.3">
      <c r="A42" s="4" t="s">
        <v>39</v>
      </c>
      <c r="B42" s="25" t="s">
        <v>9</v>
      </c>
      <c r="C42" s="4" t="s">
        <v>1</v>
      </c>
      <c r="D42" s="31" t="s">
        <v>22</v>
      </c>
    </row>
    <row r="44" spans="1:4" ht="21" x14ac:dyDescent="0.4">
      <c r="A44" s="17" t="s">
        <v>75</v>
      </c>
    </row>
    <row r="45" spans="1:4" ht="21" x14ac:dyDescent="0.4">
      <c r="A45" s="21" t="s">
        <v>79</v>
      </c>
    </row>
    <row r="46" spans="1:4" x14ac:dyDescent="0.3">
      <c r="A46" s="4" t="s">
        <v>13</v>
      </c>
      <c r="B46" s="27">
        <f>(B38*B39)/60000</f>
        <v>14.166666666666666</v>
      </c>
      <c r="C46" s="4" t="s">
        <v>3</v>
      </c>
      <c r="D46" s="4" t="s">
        <v>24</v>
      </c>
    </row>
    <row r="47" spans="1:4" x14ac:dyDescent="0.3">
      <c r="A47" s="4" t="s">
        <v>14</v>
      </c>
      <c r="B47" s="27">
        <f>B46+B12</f>
        <v>25014.166666666668</v>
      </c>
      <c r="C47" s="4" t="s">
        <v>3</v>
      </c>
      <c r="D47" s="4" t="s">
        <v>28</v>
      </c>
    </row>
    <row r="48" spans="1:4" x14ac:dyDescent="0.3">
      <c r="A48" s="4" t="s">
        <v>15</v>
      </c>
      <c r="B48" s="28">
        <f>B46/22.71</f>
        <v>0.62380742697783642</v>
      </c>
      <c r="C48" s="29" t="s">
        <v>6</v>
      </c>
      <c r="D48" s="4" t="s">
        <v>29</v>
      </c>
    </row>
    <row r="49" spans="1:4" x14ac:dyDescent="0.3">
      <c r="A49" s="4" t="s">
        <v>30</v>
      </c>
      <c r="B49" s="28">
        <f>B12/22.71</f>
        <v>1100.8366358432409</v>
      </c>
      <c r="C49" s="29" t="s">
        <v>6</v>
      </c>
      <c r="D49" s="4"/>
    </row>
    <row r="50" spans="1:4" x14ac:dyDescent="0.3">
      <c r="A50" s="4" t="s">
        <v>31</v>
      </c>
      <c r="B50" s="28">
        <f>B49+B48</f>
        <v>1101.4604432702188</v>
      </c>
      <c r="C50" s="29" t="s">
        <v>6</v>
      </c>
      <c r="D50" s="4"/>
    </row>
    <row r="51" spans="1:4" x14ac:dyDescent="0.3">
      <c r="A51" s="4" t="s">
        <v>16</v>
      </c>
      <c r="B51" s="28">
        <f>(B48/B50)*1000000</f>
        <v>566.34573741546455</v>
      </c>
      <c r="C51" s="29" t="s">
        <v>1</v>
      </c>
      <c r="D51" s="4"/>
    </row>
    <row r="52" spans="1:4" ht="21" x14ac:dyDescent="0.4">
      <c r="A52" s="4" t="s">
        <v>25</v>
      </c>
      <c r="B52" s="38">
        <f>(B51*B12*0.05)/B13</f>
        <v>20.226633479123734</v>
      </c>
      <c r="C52" s="29" t="s">
        <v>1</v>
      </c>
      <c r="D52" s="4" t="s">
        <v>59</v>
      </c>
    </row>
    <row r="54" spans="1:4" ht="21" x14ac:dyDescent="0.4">
      <c r="A54" s="7" t="s">
        <v>23</v>
      </c>
    </row>
    <row r="55" spans="1:4" ht="21" x14ac:dyDescent="0.4">
      <c r="A55" s="7" t="s">
        <v>77</v>
      </c>
    </row>
    <row r="56" spans="1:4" ht="21" x14ac:dyDescent="0.4">
      <c r="A56" s="7" t="s">
        <v>78</v>
      </c>
    </row>
    <row r="57" spans="1:4" ht="21" x14ac:dyDescent="0.4">
      <c r="A57" s="7"/>
    </row>
    <row r="58" spans="1:4" ht="53.4" x14ac:dyDescent="0.3">
      <c r="A58" s="26" t="s">
        <v>32</v>
      </c>
      <c r="B58" s="9"/>
      <c r="C58" s="9"/>
      <c r="D58" s="9"/>
    </row>
    <row r="59" spans="1:4" ht="40.200000000000003" x14ac:dyDescent="0.3">
      <c r="A59" s="26" t="s">
        <v>80</v>
      </c>
      <c r="B59" s="9"/>
      <c r="C59" s="9"/>
      <c r="D59" s="9"/>
    </row>
  </sheetData>
  <mergeCells count="8">
    <mergeCell ref="A3:D3"/>
    <mergeCell ref="B28:D28"/>
    <mergeCell ref="B29:D29"/>
    <mergeCell ref="B30:D30"/>
    <mergeCell ref="B31:D31"/>
    <mergeCell ref="A5:D5"/>
    <mergeCell ref="A7:D7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Concentration</vt:lpstr>
    </vt:vector>
  </TitlesOfParts>
  <Company>KAUST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KITS</dc:creator>
  <cp:lastModifiedBy>KITS</cp:lastModifiedBy>
  <dcterms:created xsi:type="dcterms:W3CDTF">2023-11-06T18:19:29Z</dcterms:created>
  <dcterms:modified xsi:type="dcterms:W3CDTF">2024-06-10T07:42:58Z</dcterms:modified>
</cp:coreProperties>
</file>